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Budget" sheetId="1" state="visible" r:id="rId1"/>
  </sheets>
  <definedNames>
    <definedName name="_xlnm.Print_Titles" localSheetId="0">'Project Budget'!$6:$6</definedName>
    <definedName name="_xlnm.Print_Area" localSheetId="0">'Project Budget'!$A$1:$K$50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;($#,##0);&quot;-&quot;"/>
    <numFmt numFmtId="166" formatCode="$#,##0.00"/>
    <numFmt numFmtId="167" formatCode="0.0%"/>
  </numFmts>
  <fonts count="15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1F4D3A"/>
      <sz val="10"/>
    </font>
    <font>
      <name val="Calibri"/>
      <b val="1"/>
      <color rgb="001F4D3A"/>
    </font>
    <font>
      <name val="Calibri"/>
    </font>
    <font>
      <name val="Calibri"/>
      <b val="1"/>
      <color rgb="00FFFFFF"/>
      <sz val="9"/>
    </font>
    <font>
      <name val="Calibri"/>
      <b val="1"/>
      <color rgb="001F4D3A"/>
      <sz val="10"/>
    </font>
    <font>
      <name val="Calibri"/>
      <i val="1"/>
      <color rgb="005A6B62"/>
      <sz val="8"/>
    </font>
    <font>
      <name val="Calibri"/>
      <sz val="10"/>
    </font>
    <font>
      <name val="Calibri"/>
      <sz val="9"/>
    </font>
    <font>
      <name val="Calibri"/>
      <color rgb="00333333"/>
      <sz val="8"/>
    </font>
    <font>
      <name val="Calibri"/>
      <b val="1"/>
      <color rgb="00FFFFFF"/>
      <sz val="11"/>
    </font>
    <font>
      <name val="Calibri"/>
      <b val="1"/>
      <color rgb="00FFFFFF"/>
    </font>
    <font>
      <name val="Calibri"/>
      <color rgb="001F4D3A"/>
    </font>
    <font>
      <name val="Calibri"/>
      <i val="1"/>
      <color rgb="002E6B52"/>
      <sz val="8"/>
    </font>
  </fonts>
  <fills count="8">
    <fill>
      <patternFill/>
    </fill>
    <fill>
      <patternFill patternType="gray125"/>
    </fill>
    <fill>
      <patternFill patternType="solid">
        <fgColor rgb="001F4D3A"/>
        <bgColor rgb="001F4D3A"/>
      </patternFill>
    </fill>
    <fill>
      <patternFill patternType="solid">
        <fgColor rgb="00E8F1EC"/>
        <bgColor rgb="00E8F1EC"/>
      </patternFill>
    </fill>
    <fill>
      <patternFill patternType="solid">
        <fgColor rgb="00FFF8E6"/>
        <bgColor rgb="00FFF8E6"/>
      </patternFill>
    </fill>
    <fill>
      <patternFill patternType="solid">
        <fgColor rgb="002E6B52"/>
        <bgColor rgb="002E6B52"/>
      </patternFill>
    </fill>
    <fill>
      <patternFill patternType="solid">
        <fgColor rgb="00F2F2F2"/>
        <bgColor rgb="00F2F2F2"/>
      </patternFill>
    </fill>
    <fill>
      <patternFill patternType="solid">
        <fgColor rgb="00F4B73C"/>
        <bgColor rgb="00F4B73C"/>
      </patternFill>
    </fill>
  </fills>
  <borders count="6">
    <border>
      <left/>
      <right/>
      <top/>
      <bottom/>
      <diagonal/>
    </border>
    <border>
      <bottom style="hair">
        <color rgb="00C9D8CF"/>
      </bottom>
    </border>
    <border>
      <top style="thin">
        <color rgb="00F4B73C"/>
      </top>
    </border>
    <border>
      <top style="thin">
        <color rgb="001F4D3A"/>
      </top>
    </border>
    <border>
      <top style="thin">
        <color rgb="001F4D3A"/>
      </top>
      <bottom style="thin">
        <color rgb="001F4D3A"/>
      </bottom>
    </border>
    <border>
      <bottom style="medium">
        <color rgb="00F4B73C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4" borderId="1" pivotButton="0" quotePrefix="0" xfId="0"/>
    <xf numFmtId="0" fontId="0" fillId="4" borderId="1" pivotButton="0" quotePrefix="0" xfId="0"/>
    <xf numFmtId="0" fontId="3" fillId="0" borderId="0" applyAlignment="1" pivotButton="0" quotePrefix="0" xfId="0">
      <alignment horizontal="right"/>
    </xf>
    <xf numFmtId="0" fontId="5" fillId="5" borderId="0" applyAlignment="1" pivotButton="0" quotePrefix="0" xfId="0">
      <alignment horizontal="center" vertical="center" wrapText="1"/>
    </xf>
    <xf numFmtId="0" fontId="6" fillId="3" borderId="2" pivotButton="0" quotePrefix="0" xfId="0"/>
    <xf numFmtId="0" fontId="0" fillId="3" borderId="2" pivotButton="0" quotePrefix="0" xfId="0"/>
    <xf numFmtId="0" fontId="7" fillId="3" borderId="2" pivotButton="0" quotePrefix="0" xfId="0"/>
    <xf numFmtId="0" fontId="8" fillId="4" borderId="1" pivotButton="0" quotePrefix="0" xfId="0"/>
    <xf numFmtId="9" fontId="8" fillId="4" borderId="1" pivotButton="0" quotePrefix="0" xfId="0"/>
    <xf numFmtId="164" fontId="8" fillId="4" borderId="1" pivotButton="0" quotePrefix="0" xfId="0"/>
    <xf numFmtId="165" fontId="8" fillId="0" borderId="1" pivotButton="0" quotePrefix="0" xfId="0"/>
    <xf numFmtId="165" fontId="8" fillId="4" borderId="1" pivotButton="0" quotePrefix="0" xfId="0"/>
    <xf numFmtId="0" fontId="8" fillId="0" borderId="1" applyAlignment="1" pivotButton="0" quotePrefix="0" xfId="0">
      <alignment horizontal="center"/>
    </xf>
    <xf numFmtId="0" fontId="10" fillId="0" borderId="1" applyAlignment="1" pivotButton="0" quotePrefix="0" xfId="0">
      <alignment vertical="top" wrapText="1"/>
    </xf>
    <xf numFmtId="0" fontId="3" fillId="0" borderId="3" pivotButton="0" quotePrefix="0" xfId="0"/>
    <xf numFmtId="0" fontId="0" fillId="0" borderId="3" pivotButton="0" quotePrefix="0" xfId="0"/>
    <xf numFmtId="165" fontId="3" fillId="0" borderId="3" pivotButton="0" quotePrefix="0" xfId="0"/>
    <xf numFmtId="3" fontId="8" fillId="4" borderId="1" pivotButton="0" quotePrefix="0" xfId="0"/>
    <xf numFmtId="166" fontId="8" fillId="4" borderId="1" pivotButton="0" quotePrefix="0" xfId="0"/>
    <xf numFmtId="9" fontId="8" fillId="6" borderId="1" pivotButton="0" quotePrefix="0" xfId="0"/>
    <xf numFmtId="0" fontId="3" fillId="3" borderId="4" pivotButton="0" quotePrefix="0" xfId="0"/>
    <xf numFmtId="165" fontId="3" fillId="3" borderId="4" pivotButton="0" quotePrefix="0" xfId="0"/>
    <xf numFmtId="0" fontId="10" fillId="3" borderId="4" applyAlignment="1" pivotButton="0" quotePrefix="0" xfId="0">
      <alignment vertical="top" wrapText="1"/>
    </xf>
    <xf numFmtId="0" fontId="3" fillId="0" borderId="1" pivotButton="0" quotePrefix="0" xfId="0"/>
    <xf numFmtId="167" fontId="3" fillId="7" borderId="1" pivotButton="0" quotePrefix="0" xfId="0"/>
    <xf numFmtId="0" fontId="7" fillId="0" borderId="1" pivotButton="0" quotePrefix="0" xfId="0"/>
    <xf numFmtId="0" fontId="0" fillId="0" borderId="1" pivotButton="0" quotePrefix="0" xfId="0"/>
    <xf numFmtId="165" fontId="3" fillId="0" borderId="1" pivotButton="0" quotePrefix="0" xfId="0"/>
    <xf numFmtId="0" fontId="0" fillId="0" borderId="1" applyAlignment="1" pivotButton="0" quotePrefix="0" xfId="0">
      <alignment horizontal="center"/>
    </xf>
    <xf numFmtId="0" fontId="11" fillId="2" borderId="0" pivotButton="0" quotePrefix="0" xfId="0"/>
    <xf numFmtId="165" fontId="11" fillId="2" borderId="0" pivotButton="0" quotePrefix="0" xfId="0"/>
    <xf numFmtId="0" fontId="12" fillId="2" borderId="0" applyAlignment="1" pivotButton="0" quotePrefix="0" xfId="0">
      <alignment horizontal="center"/>
    </xf>
    <xf numFmtId="0" fontId="3" fillId="0" borderId="5" pivotButton="0" quotePrefix="0" xfId="0"/>
    <xf numFmtId="0" fontId="9" fillId="0" borderId="0" applyAlignment="1" pivotButton="0" quotePrefix="0" xfId="0">
      <alignment/>
    </xf>
    <xf numFmtId="0" fontId="13" fillId="0" borderId="1" pivotButton="0" quotePrefix="0" xfId="0"/>
    <xf numFmtId="167" fontId="3" fillId="0" borderId="1" pivotButton="0" quotePrefix="0" xfId="0"/>
    <xf numFmtId="0" fontId="14" fillId="0" borderId="0" applyAlignment="1" pivotButton="0" quotePrefix="0" xfId="0">
      <alignment horizontal="center"/>
    </xf>
  </cellXfs>
  <cellStyles count="1">
    <cellStyle name="Normal" xfId="0" builtinId="0" hidden="0"/>
  </cellStyles>
  <dxfs count="2">
    <dxf>
      <font>
        <b val="1"/>
        <color rgb="009C1C10"/>
      </font>
      <fill>
        <patternFill patternType="solid">
          <fgColor rgb="00F8D7D3"/>
          <bgColor rgb="00F8D7D3"/>
        </patternFill>
      </fill>
    </dxf>
    <dxf>
      <font>
        <color rgb="002E6B5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1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9" customWidth="1" min="2" max="2"/>
    <col width="11" customWidth="1" min="3" max="3"/>
    <col width="8" customWidth="1" min="4" max="4"/>
    <col width="12" customWidth="1" min="5" max="5"/>
    <col width="12" customWidth="1" min="6" max="6"/>
    <col width="12" customWidth="1" min="7" max="7"/>
    <col width="11" customWidth="1" min="8" max="8"/>
    <col width="12" customWidth="1" min="9" max="9"/>
    <col width="7" customWidth="1" min="10" max="10"/>
    <col width="58" customWidth="1" min="11" max="11"/>
  </cols>
  <sheetData>
    <row r="1" ht="30" customHeight="1">
      <c r="A1" s="1" t="inlineStr">
        <is>
          <t>Grant Project Budget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Gold-tinted cells are for you to type in. Everything else adds itself up. Sample numbers are fake; clear them before you use this.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</row>
    <row r="3">
      <c r="A3" s="5" t="inlineStr">
        <is>
          <t>Organization:</t>
        </is>
      </c>
      <c r="B3" s="6" t="inlineStr">
        <is>
          <t>SAMPLE Riverside Community Pantry (fake)</t>
        </is>
      </c>
      <c r="C3" s="7" t="n"/>
      <c r="D3" s="7" t="n"/>
      <c r="E3" s="7" t="n"/>
      <c r="F3" s="8" t="inlineStr">
        <is>
          <t>Funder:</t>
        </is>
      </c>
      <c r="G3" s="6" t="inlineStr">
        <is>
          <t>SAMPLE Bluebird Community Fdn (fake)</t>
        </is>
      </c>
      <c r="H3" s="7" t="n"/>
      <c r="I3" s="7" t="n"/>
      <c r="J3" s="7" t="n"/>
      <c r="K3" s="7" t="n"/>
    </row>
    <row r="4">
      <c r="A4" s="5" t="inlineStr">
        <is>
          <t>Project:</t>
        </is>
      </c>
      <c r="B4" s="6" t="inlineStr">
        <is>
          <t>SAMPLE Weekend Backpack Program</t>
        </is>
      </c>
      <c r="C4" s="7" t="n"/>
      <c r="D4" s="7" t="n"/>
      <c r="E4" s="7" t="n"/>
      <c r="F4" s="8" t="inlineStr">
        <is>
          <t>Grant period:</t>
        </is>
      </c>
      <c r="G4" s="6" t="inlineStr">
        <is>
          <t>1/1/2027 - 12/31/2027</t>
        </is>
      </c>
      <c r="H4" s="7" t="n"/>
      <c r="I4" s="7" t="n"/>
      <c r="J4" s="7" t="n"/>
      <c r="K4" s="7" t="n"/>
    </row>
    <row r="6" ht="30" customHeight="1">
      <c r="A6" s="9" t="inlineStr">
        <is>
          <t>Line Item / Position</t>
        </is>
      </c>
      <c r="B6" s="9" t="inlineStr">
        <is>
          <t>% FTE or Qty</t>
        </is>
      </c>
      <c r="C6" s="9" t="inlineStr">
        <is>
          <t>Salary or Unit Cost</t>
        </is>
      </c>
      <c r="D6" s="9" t="inlineStr">
        <is>
          <t>Fringe Rate</t>
        </is>
      </c>
      <c r="E6" s="9" t="inlineStr">
        <is>
          <t>Calculated Cost</t>
        </is>
      </c>
      <c r="F6" s="9" t="inlineStr">
        <is>
          <t>Grant Request</t>
        </is>
      </c>
      <c r="G6" s="9" t="inlineStr">
        <is>
          <t>Org Cash Match</t>
        </is>
      </c>
      <c r="H6" s="9" t="inlineStr">
        <is>
          <t>In-Kind</t>
        </is>
      </c>
      <c r="I6" s="9" t="inlineStr">
        <is>
          <t>Line Total</t>
        </is>
      </c>
      <c r="J6" s="9" t="inlineStr">
        <is>
          <t>Check</t>
        </is>
      </c>
      <c r="K6" s="9" t="inlineStr">
        <is>
          <t>Budget Narrative Helper (auto-drafted, edit freely)</t>
        </is>
      </c>
    </row>
    <row r="7">
      <c r="A7" s="10" t="inlineStr">
        <is>
          <t>PERSONNEL</t>
        </is>
      </c>
      <c r="B7" s="11" t="n"/>
      <c r="C7" s="11" t="n"/>
      <c r="D7" s="11" t="n"/>
      <c r="E7" s="12" t="inlineStr">
        <is>
          <t>Staff time on this project. Calculated = Salary x % FTE x (1 + Fringe Rate).</t>
        </is>
      </c>
      <c r="F7" s="11" t="n"/>
      <c r="G7" s="11" t="n"/>
      <c r="H7" s="11" t="n"/>
      <c r="I7" s="11" t="n"/>
      <c r="J7" s="11" t="n"/>
      <c r="K7" s="11" t="n"/>
    </row>
    <row r="8">
      <c r="A8" s="13" t="inlineStr">
        <is>
          <t>Program Coordinator</t>
        </is>
      </c>
      <c r="B8" s="14" t="n">
        <v>0.5</v>
      </c>
      <c r="C8" s="15" t="n">
        <v>42000</v>
      </c>
      <c r="D8" s="14" t="n">
        <v>0.22</v>
      </c>
      <c r="E8" s="16">
        <f>IF(OR(B8="",C8=""),"",C8*B8*(1+D8))</f>
        <v/>
      </c>
      <c r="F8" s="17" t="n">
        <v>20000</v>
      </c>
      <c r="G8" s="17" t="n">
        <v>5620</v>
      </c>
      <c r="H8" s="17" t="n"/>
      <c r="I8" s="16">
        <f>IF(COUNT(F8:H8)=0,"",SUM(F8:H8))</f>
        <v/>
      </c>
      <c r="J8" s="18">
        <f>IF(AND(E8="",I8=""),"",IF(ABS(N(E8)-N(I8))&lt;0.01,"OK","Fix"))</f>
        <v/>
      </c>
      <c r="K8" s="19">
        <f>IF(A8="","",A8&amp;": "&amp;TEXT(B8,"0%")&amp;" FTE x "&amp;TEXT(C8,"$#,##0")&amp;" salary + "&amp;TEXT(D8,"0%")&amp;" fringe = "&amp;TEXT(N(E8),"$#,##0")&amp;". Request "&amp;TEXT(N(F8),"$#,##0")&amp;IF(N(G8)+N(H8)&gt;0,"; match "&amp;TEXT(N(G8)+N(H8),"$#,##0"),"")&amp;".")</f>
        <v/>
      </c>
    </row>
    <row r="9">
      <c r="A9" s="13" t="inlineStr">
        <is>
          <t>Volunteer Coordinator</t>
        </is>
      </c>
      <c r="B9" s="14" t="n">
        <v>0.25</v>
      </c>
      <c r="C9" s="15" t="n">
        <v>38000</v>
      </c>
      <c r="D9" s="14" t="n">
        <v>0.22</v>
      </c>
      <c r="E9" s="16">
        <f>IF(OR(B9="",C9=""),"",C9*B9*(1+D9))</f>
        <v/>
      </c>
      <c r="F9" s="17" t="n">
        <v>11590</v>
      </c>
      <c r="G9" s="17" t="n"/>
      <c r="H9" s="17" t="n"/>
      <c r="I9" s="16">
        <f>IF(COUNT(F9:H9)=0,"",SUM(F9:H9))</f>
        <v/>
      </c>
      <c r="J9" s="18">
        <f>IF(AND(E9="",I9=""),"",IF(ABS(N(E9)-N(I9))&lt;0.01,"OK","Fix"))</f>
        <v/>
      </c>
      <c r="K9" s="19">
        <f>IF(A9="","",A9&amp;": "&amp;TEXT(B9,"0%")&amp;" FTE x "&amp;TEXT(C9,"$#,##0")&amp;" salary + "&amp;TEXT(D9,"0%")&amp;" fringe = "&amp;TEXT(N(E9),"$#,##0")&amp;". Request "&amp;TEXT(N(F9),"$#,##0")&amp;IF(N(G9)+N(H9)&gt;0,"; match "&amp;TEXT(N(G9)+N(H9),"$#,##0"),"")&amp;".")</f>
        <v/>
      </c>
    </row>
    <row r="10">
      <c r="A10" s="13" t="n"/>
      <c r="B10" s="14" t="n"/>
      <c r="C10" s="15" t="n"/>
      <c r="D10" s="14" t="n"/>
      <c r="E10" s="16">
        <f>IF(OR(B10="",C10=""),"",C10*B10*(1+D10))</f>
        <v/>
      </c>
      <c r="F10" s="17" t="n"/>
      <c r="G10" s="17" t="n"/>
      <c r="H10" s="17" t="n"/>
      <c r="I10" s="16">
        <f>IF(COUNT(F10:H10)=0,"",SUM(F10:H10))</f>
        <v/>
      </c>
      <c r="J10" s="18">
        <f>IF(AND(E10="",I10=""),"",IF(ABS(N(E10)-N(I10))&lt;0.01,"OK","Fix"))</f>
        <v/>
      </c>
      <c r="K10" s="19">
        <f>IF(A10="","",A10&amp;": "&amp;TEXT(B10,"0%")&amp;" FTE x "&amp;TEXT(C10,"$#,##0")&amp;" salary + "&amp;TEXT(D10,"0%")&amp;" fringe = "&amp;TEXT(N(E10),"$#,##0")&amp;". Request "&amp;TEXT(N(F10),"$#,##0")&amp;IF(N(G10)+N(H10)&gt;0,"; match "&amp;TEXT(N(G10)+N(H10),"$#,##0"),"")&amp;".")</f>
        <v/>
      </c>
    </row>
    <row r="11">
      <c r="A11" s="20" t="inlineStr">
        <is>
          <t>Personnel subtotal</t>
        </is>
      </c>
      <c r="B11" s="21" t="n"/>
      <c r="C11" s="21" t="n"/>
      <c r="D11" s="21" t="n"/>
      <c r="E11" s="22">
        <f>SUM(E8:E10)</f>
        <v/>
      </c>
      <c r="F11" s="22">
        <f>SUM(F8:F10)</f>
        <v/>
      </c>
      <c r="G11" s="22">
        <f>SUM(G8:G10)</f>
        <v/>
      </c>
      <c r="H11" s="22">
        <f>SUM(H8:H10)</f>
        <v/>
      </c>
      <c r="I11" s="22">
        <f>SUM(I8:I10)</f>
        <v/>
      </c>
      <c r="J11" s="21" t="n"/>
      <c r="K11" s="21" t="n"/>
    </row>
    <row r="12">
      <c r="A12" s="10" t="inlineStr">
        <is>
          <t>SUPPLIES / MATERIALS</t>
        </is>
      </c>
      <c r="B12" s="11" t="n"/>
      <c r="C12" s="11" t="n"/>
      <c r="D12" s="11" t="n"/>
      <c r="E12" s="12" t="inlineStr">
        <is>
          <t>Consumable items. Calculated = Qty x Unit Cost.</t>
        </is>
      </c>
      <c r="F12" s="11" t="n"/>
      <c r="G12" s="11" t="n"/>
      <c r="H12" s="11" t="n"/>
      <c r="I12" s="11" t="n"/>
      <c r="J12" s="11" t="n"/>
      <c r="K12" s="11" t="n"/>
    </row>
    <row r="13">
      <c r="A13" s="13" t="inlineStr">
        <is>
          <t>Bulk food purchases (monthly)</t>
        </is>
      </c>
      <c r="B13" s="23" t="n">
        <v>12</v>
      </c>
      <c r="C13" s="24" t="n">
        <v>1500</v>
      </c>
      <c r="D13" s="25" t="n"/>
      <c r="E13" s="16">
        <f>IF(OR(B13="",C13=""),"",B13*C13)</f>
        <v/>
      </c>
      <c r="F13" s="17" t="n">
        <v>15000</v>
      </c>
      <c r="G13" s="17" t="n">
        <v>3000</v>
      </c>
      <c r="H13" s="17" t="n"/>
      <c r="I13" s="16">
        <f>IF(COUNT(F13:H13)=0,"",SUM(F13:H13))</f>
        <v/>
      </c>
      <c r="J13" s="18">
        <f>IF(AND(E13="",I13=""),"",IF(ABS(N(E13)-N(I13))&lt;0.01,"OK","Fix"))</f>
        <v/>
      </c>
      <c r="K13" s="19">
        <f>IF(A13="","",A13&amp;": "&amp;TEXT(B13,"#,##0")&amp;" x "&amp;TEXT(C13,"$#,##0.00")&amp;" = "&amp;TEXT(N(E13),"$#,##0")&amp;". Request "&amp;TEXT(N(F13),"$#,##0")&amp;IF(N(G13)+N(H13)&gt;0,"; match "&amp;TEXT(N(G13)+N(H13),"$#,##0"),"")&amp;".")</f>
        <v/>
      </c>
    </row>
    <row r="14">
      <c r="A14" s="13" t="inlineStr">
        <is>
          <t>Backpacks (donated)</t>
        </is>
      </c>
      <c r="B14" s="23" t="n">
        <v>200</v>
      </c>
      <c r="C14" s="24" t="n">
        <v>12</v>
      </c>
      <c r="D14" s="25" t="n"/>
      <c r="E14" s="16">
        <f>IF(OR(B14="",C14=""),"",B14*C14)</f>
        <v/>
      </c>
      <c r="F14" s="17" t="n"/>
      <c r="G14" s="17" t="n"/>
      <c r="H14" s="17" t="n">
        <v>2400</v>
      </c>
      <c r="I14" s="16">
        <f>IF(COUNT(F14:H14)=0,"",SUM(F14:H14))</f>
        <v/>
      </c>
      <c r="J14" s="18">
        <f>IF(AND(E14="",I14=""),"",IF(ABS(N(E14)-N(I14))&lt;0.01,"OK","Fix"))</f>
        <v/>
      </c>
      <c r="K14" s="19">
        <f>IF(A14="","",A14&amp;": "&amp;TEXT(B14,"#,##0")&amp;" x "&amp;TEXT(C14,"$#,##0.00")&amp;" = "&amp;TEXT(N(E14),"$#,##0")&amp;". Request "&amp;TEXT(N(F14),"$#,##0")&amp;IF(N(G14)+N(H14)&gt;0,"; match "&amp;TEXT(N(G14)+N(H14),"$#,##0"),"")&amp;".")</f>
        <v/>
      </c>
    </row>
    <row r="15">
      <c r="A15" s="13" t="inlineStr">
        <is>
          <t>Outreach flyers &amp; printing</t>
        </is>
      </c>
      <c r="B15" s="23" t="n">
        <v>1</v>
      </c>
      <c r="C15" s="24" t="n">
        <v>600</v>
      </c>
      <c r="D15" s="25" t="n"/>
      <c r="E15" s="16">
        <f>IF(OR(B15="",C15=""),"",B15*C15)</f>
        <v/>
      </c>
      <c r="F15" s="17" t="n">
        <v>600</v>
      </c>
      <c r="G15" s="17" t="n"/>
      <c r="H15" s="17" t="n"/>
      <c r="I15" s="16">
        <f>IF(COUNT(F15:H15)=0,"",SUM(F15:H15))</f>
        <v/>
      </c>
      <c r="J15" s="18">
        <f>IF(AND(E15="",I15=""),"",IF(ABS(N(E15)-N(I15))&lt;0.01,"OK","Fix"))</f>
        <v/>
      </c>
      <c r="K15" s="19">
        <f>IF(A15="","",A15&amp;": "&amp;TEXT(B15,"#,##0")&amp;" x "&amp;TEXT(C15,"$#,##0.00")&amp;" = "&amp;TEXT(N(E15),"$#,##0")&amp;". Request "&amp;TEXT(N(F15),"$#,##0")&amp;IF(N(G15)+N(H15)&gt;0,"; match "&amp;TEXT(N(G15)+N(H15),"$#,##0"),"")&amp;".")</f>
        <v/>
      </c>
    </row>
    <row r="16">
      <c r="A16" s="13" t="n"/>
      <c r="B16" s="23" t="n"/>
      <c r="C16" s="24" t="n"/>
      <c r="D16" s="25" t="n"/>
      <c r="E16" s="16">
        <f>IF(OR(B16="",C16=""),"",B16*C16)</f>
        <v/>
      </c>
      <c r="F16" s="17" t="n"/>
      <c r="G16" s="17" t="n"/>
      <c r="H16" s="17" t="n"/>
      <c r="I16" s="16">
        <f>IF(COUNT(F16:H16)=0,"",SUM(F16:H16))</f>
        <v/>
      </c>
      <c r="J16" s="18">
        <f>IF(AND(E16="",I16=""),"",IF(ABS(N(E16)-N(I16))&lt;0.01,"OK","Fix"))</f>
        <v/>
      </c>
      <c r="K16" s="19">
        <f>IF(A16="","",A16&amp;": "&amp;TEXT(B16,"#,##0")&amp;" x "&amp;TEXT(C16,"$#,##0.00")&amp;" = "&amp;TEXT(N(E16),"$#,##0")&amp;". Request "&amp;TEXT(N(F16),"$#,##0")&amp;IF(N(G16)+N(H16)&gt;0,"; match "&amp;TEXT(N(G16)+N(H16),"$#,##0"),"")&amp;".")</f>
        <v/>
      </c>
    </row>
    <row r="17">
      <c r="A17" s="20" t="inlineStr">
        <is>
          <t>Supplies / Materials subtotal</t>
        </is>
      </c>
      <c r="B17" s="21" t="n"/>
      <c r="C17" s="21" t="n"/>
      <c r="D17" s="21" t="n"/>
      <c r="E17" s="22">
        <f>SUM(E13:E16)</f>
        <v/>
      </c>
      <c r="F17" s="22">
        <f>SUM(F13:F16)</f>
        <v/>
      </c>
      <c r="G17" s="22">
        <f>SUM(G13:G16)</f>
        <v/>
      </c>
      <c r="H17" s="22">
        <f>SUM(H13:H16)</f>
        <v/>
      </c>
      <c r="I17" s="22">
        <f>SUM(I13:I16)</f>
        <v/>
      </c>
      <c r="J17" s="21" t="n"/>
      <c r="K17" s="21" t="n"/>
    </row>
    <row r="18">
      <c r="A18" s="10" t="inlineStr">
        <is>
          <t>EQUIPMENT</t>
        </is>
      </c>
      <c r="B18" s="11" t="n"/>
      <c r="C18" s="11" t="n"/>
      <c r="D18" s="11" t="n"/>
      <c r="E18" s="12" t="inlineStr">
        <is>
          <t>Durable items. Check the funder's dollar threshold for 'equipment'.</t>
        </is>
      </c>
      <c r="F18" s="11" t="n"/>
      <c r="G18" s="11" t="n"/>
      <c r="H18" s="11" t="n"/>
      <c r="I18" s="11" t="n"/>
      <c r="J18" s="11" t="n"/>
      <c r="K18" s="11" t="n"/>
    </row>
    <row r="19">
      <c r="A19" s="13" t="inlineStr">
        <is>
          <t>Chest freezer</t>
        </is>
      </c>
      <c r="B19" s="23" t="n">
        <v>2</v>
      </c>
      <c r="C19" s="24" t="n">
        <v>1200</v>
      </c>
      <c r="D19" s="25" t="n"/>
      <c r="E19" s="16">
        <f>IF(OR(B19="",C19=""),"",B19*C19)</f>
        <v/>
      </c>
      <c r="F19" s="17" t="n">
        <v>2400</v>
      </c>
      <c r="G19" s="17" t="n"/>
      <c r="H19" s="17" t="n"/>
      <c r="I19" s="16">
        <f>IF(COUNT(F19:H19)=0,"",SUM(F19:H19))</f>
        <v/>
      </c>
      <c r="J19" s="18">
        <f>IF(AND(E19="",I19=""),"",IF(ABS(N(E19)-N(I19))&lt;0.01,"OK","Fix"))</f>
        <v/>
      </c>
      <c r="K19" s="19">
        <f>IF(A19="","",A19&amp;": "&amp;TEXT(B19,"#,##0")&amp;" x "&amp;TEXT(C19,"$#,##0.00")&amp;" = "&amp;TEXT(N(E19),"$#,##0")&amp;". Request "&amp;TEXT(N(F19),"$#,##0")&amp;IF(N(G19)+N(H19)&gt;0,"; match "&amp;TEXT(N(G19)+N(H19),"$#,##0"),"")&amp;".")</f>
        <v/>
      </c>
    </row>
    <row r="20">
      <c r="A20" s="13" t="inlineStr">
        <is>
          <t>Hand truck</t>
        </is>
      </c>
      <c r="B20" s="23" t="n">
        <v>1</v>
      </c>
      <c r="C20" s="24" t="n">
        <v>300</v>
      </c>
      <c r="D20" s="25" t="n"/>
      <c r="E20" s="16">
        <f>IF(OR(B20="",C20=""),"",B20*C20)</f>
        <v/>
      </c>
      <c r="F20" s="17" t="n"/>
      <c r="G20" s="17" t="n">
        <v>300</v>
      </c>
      <c r="H20" s="17" t="n"/>
      <c r="I20" s="16">
        <f>IF(COUNT(F20:H20)=0,"",SUM(F20:H20))</f>
        <v/>
      </c>
      <c r="J20" s="18">
        <f>IF(AND(E20="",I20=""),"",IF(ABS(N(E20)-N(I20))&lt;0.01,"OK","Fix"))</f>
        <v/>
      </c>
      <c r="K20" s="19">
        <f>IF(A20="","",A20&amp;": "&amp;TEXT(B20,"#,##0")&amp;" x "&amp;TEXT(C20,"$#,##0.00")&amp;" = "&amp;TEXT(N(E20),"$#,##0")&amp;". Request "&amp;TEXT(N(F20),"$#,##0")&amp;IF(N(G20)+N(H20)&gt;0,"; match "&amp;TEXT(N(G20)+N(H20),"$#,##0"),"")&amp;".")</f>
        <v/>
      </c>
    </row>
    <row r="21">
      <c r="A21" s="13" t="n"/>
      <c r="B21" s="23" t="n"/>
      <c r="C21" s="24" t="n"/>
      <c r="D21" s="25" t="n"/>
      <c r="E21" s="16">
        <f>IF(OR(B21="",C21=""),"",B21*C21)</f>
        <v/>
      </c>
      <c r="F21" s="17" t="n"/>
      <c r="G21" s="17" t="n"/>
      <c r="H21" s="17" t="n"/>
      <c r="I21" s="16">
        <f>IF(COUNT(F21:H21)=0,"",SUM(F21:H21))</f>
        <v/>
      </c>
      <c r="J21" s="18">
        <f>IF(AND(E21="",I21=""),"",IF(ABS(N(E21)-N(I21))&lt;0.01,"OK","Fix"))</f>
        <v/>
      </c>
      <c r="K21" s="19">
        <f>IF(A21="","",A21&amp;": "&amp;TEXT(B21,"#,##0")&amp;" x "&amp;TEXT(C21,"$#,##0.00")&amp;" = "&amp;TEXT(N(E21),"$#,##0")&amp;". Request "&amp;TEXT(N(F21),"$#,##0")&amp;IF(N(G21)+N(H21)&gt;0,"; match "&amp;TEXT(N(G21)+N(H21),"$#,##0"),"")&amp;".")</f>
        <v/>
      </c>
    </row>
    <row r="22">
      <c r="A22" s="20" t="inlineStr">
        <is>
          <t>Equipment subtotal</t>
        </is>
      </c>
      <c r="B22" s="21" t="n"/>
      <c r="C22" s="21" t="n"/>
      <c r="D22" s="21" t="n"/>
      <c r="E22" s="22">
        <f>SUM(E19:E21)</f>
        <v/>
      </c>
      <c r="F22" s="22">
        <f>SUM(F19:F21)</f>
        <v/>
      </c>
      <c r="G22" s="22">
        <f>SUM(G19:G21)</f>
        <v/>
      </c>
      <c r="H22" s="22">
        <f>SUM(H19:H21)</f>
        <v/>
      </c>
      <c r="I22" s="22">
        <f>SUM(I19:I21)</f>
        <v/>
      </c>
      <c r="J22" s="21" t="n"/>
      <c r="K22" s="21" t="n"/>
    </row>
    <row r="23">
      <c r="A23" s="10" t="inlineStr">
        <is>
          <t>TRAVEL</t>
        </is>
      </c>
      <c r="B23" s="11" t="n"/>
      <c r="C23" s="11" t="n"/>
      <c r="D23" s="11" t="n"/>
      <c r="E23" s="12" t="inlineStr">
        <is>
          <t>Mileage, lodging, registration. Calculated = Qty x Unit Cost.</t>
        </is>
      </c>
      <c r="F23" s="11" t="n"/>
      <c r="G23" s="11" t="n"/>
      <c r="H23" s="11" t="n"/>
      <c r="I23" s="11" t="n"/>
      <c r="J23" s="11" t="n"/>
      <c r="K23" s="11" t="n"/>
    </row>
    <row r="24">
      <c r="A24" s="13" t="inlineStr">
        <is>
          <t>Delivery mileage (miles x rate)</t>
        </is>
      </c>
      <c r="B24" s="23" t="n">
        <v>4000</v>
      </c>
      <c r="C24" s="24" t="n">
        <v>0.7</v>
      </c>
      <c r="D24" s="25" t="n"/>
      <c r="E24" s="16">
        <f>IF(OR(B24="",C24=""),"",B24*C24)</f>
        <v/>
      </c>
      <c r="F24" s="17" t="n">
        <v>2000</v>
      </c>
      <c r="G24" s="17" t="n">
        <v>800</v>
      </c>
      <c r="H24" s="17" t="n"/>
      <c r="I24" s="16">
        <f>IF(COUNT(F24:H24)=0,"",SUM(F24:H24))</f>
        <v/>
      </c>
      <c r="J24" s="18">
        <f>IF(AND(E24="",I24=""),"",IF(ABS(N(E24)-N(I24))&lt;0.01,"OK","Fix"))</f>
        <v/>
      </c>
      <c r="K24" s="19">
        <f>IF(A24="","",A24&amp;": "&amp;TEXT(B24,"#,##0")&amp;" x "&amp;TEXT(C24,"$#,##0.00")&amp;" = "&amp;TEXT(N(E24),"$#,##0")&amp;". Request "&amp;TEXT(N(F24),"$#,##0")&amp;IF(N(G24)+N(H24)&gt;0,"; match "&amp;TEXT(N(G24)+N(H24),"$#,##0"),"")&amp;".")</f>
        <v/>
      </c>
    </row>
    <row r="25">
      <c r="A25" s="13" t="inlineStr">
        <is>
          <t>Food-safety training registration</t>
        </is>
      </c>
      <c r="B25" s="23" t="n">
        <v>1</v>
      </c>
      <c r="C25" s="24" t="n">
        <v>450</v>
      </c>
      <c r="D25" s="25" t="n"/>
      <c r="E25" s="16">
        <f>IF(OR(B25="",C25=""),"",B25*C25)</f>
        <v/>
      </c>
      <c r="F25" s="17" t="n">
        <v>450</v>
      </c>
      <c r="G25" s="17" t="n"/>
      <c r="H25" s="17" t="n"/>
      <c r="I25" s="16">
        <f>IF(COUNT(F25:H25)=0,"",SUM(F25:H25))</f>
        <v/>
      </c>
      <c r="J25" s="18">
        <f>IF(AND(E25="",I25=""),"",IF(ABS(N(E25)-N(I25))&lt;0.01,"OK","Fix"))</f>
        <v/>
      </c>
      <c r="K25" s="19">
        <f>IF(A25="","",A25&amp;": "&amp;TEXT(B25,"#,##0")&amp;" x "&amp;TEXT(C25,"$#,##0.00")&amp;" = "&amp;TEXT(N(E25),"$#,##0")&amp;". Request "&amp;TEXT(N(F25),"$#,##0")&amp;IF(N(G25)+N(H25)&gt;0,"; match "&amp;TEXT(N(G25)+N(H25),"$#,##0"),"")&amp;".")</f>
        <v/>
      </c>
    </row>
    <row r="26">
      <c r="A26" s="13" t="n"/>
      <c r="B26" s="23" t="n"/>
      <c r="C26" s="24" t="n"/>
      <c r="D26" s="25" t="n"/>
      <c r="E26" s="16">
        <f>IF(OR(B26="",C26=""),"",B26*C26)</f>
        <v/>
      </c>
      <c r="F26" s="17" t="n"/>
      <c r="G26" s="17" t="n"/>
      <c r="H26" s="17" t="n"/>
      <c r="I26" s="16">
        <f>IF(COUNT(F26:H26)=0,"",SUM(F26:H26))</f>
        <v/>
      </c>
      <c r="J26" s="18">
        <f>IF(AND(E26="",I26=""),"",IF(ABS(N(E26)-N(I26))&lt;0.01,"OK","Fix"))</f>
        <v/>
      </c>
      <c r="K26" s="19">
        <f>IF(A26="","",A26&amp;": "&amp;TEXT(B26,"#,##0")&amp;" x "&amp;TEXT(C26,"$#,##0.00")&amp;" = "&amp;TEXT(N(E26),"$#,##0")&amp;". Request "&amp;TEXT(N(F26),"$#,##0")&amp;IF(N(G26)+N(H26)&gt;0,"; match "&amp;TEXT(N(G26)+N(H26),"$#,##0"),"")&amp;".")</f>
        <v/>
      </c>
    </row>
    <row r="27">
      <c r="A27" s="20" t="inlineStr">
        <is>
          <t>Travel subtotal</t>
        </is>
      </c>
      <c r="B27" s="21" t="n"/>
      <c r="C27" s="21" t="n"/>
      <c r="D27" s="21" t="n"/>
      <c r="E27" s="22">
        <f>SUM(E24:E26)</f>
        <v/>
      </c>
      <c r="F27" s="22">
        <f>SUM(F24:F26)</f>
        <v/>
      </c>
      <c r="G27" s="22">
        <f>SUM(G24:G26)</f>
        <v/>
      </c>
      <c r="H27" s="22">
        <f>SUM(H24:H26)</f>
        <v/>
      </c>
      <c r="I27" s="22">
        <f>SUM(I24:I26)</f>
        <v/>
      </c>
      <c r="J27" s="21" t="n"/>
      <c r="K27" s="21" t="n"/>
    </row>
    <row r="28">
      <c r="A28" s="10" t="inlineStr">
        <is>
          <t>CONTRACTUAL</t>
        </is>
      </c>
      <c r="B28" s="11" t="n"/>
      <c r="C28" s="11" t="n"/>
      <c r="D28" s="11" t="n"/>
      <c r="E28" s="12" t="inlineStr">
        <is>
          <t>Outside contractors and services.</t>
        </is>
      </c>
      <c r="F28" s="11" t="n"/>
      <c r="G28" s="11" t="n"/>
      <c r="H28" s="11" t="n"/>
      <c r="I28" s="11" t="n"/>
      <c r="J28" s="11" t="n"/>
      <c r="K28" s="11" t="n"/>
    </row>
    <row r="29">
      <c r="A29" s="13" t="inlineStr">
        <is>
          <t>Bookkeeping services (monthly)</t>
        </is>
      </c>
      <c r="B29" s="23" t="n">
        <v>12</v>
      </c>
      <c r="C29" s="24" t="n">
        <v>150</v>
      </c>
      <c r="D29" s="25" t="n"/>
      <c r="E29" s="16">
        <f>IF(OR(B29="",C29=""),"",B29*C29)</f>
        <v/>
      </c>
      <c r="F29" s="17" t="n"/>
      <c r="G29" s="17" t="n">
        <v>1800</v>
      </c>
      <c r="H29" s="17" t="n"/>
      <c r="I29" s="16">
        <f>IF(COUNT(F29:H29)=0,"",SUM(F29:H29))</f>
        <v/>
      </c>
      <c r="J29" s="18">
        <f>IF(AND(E29="",I29=""),"",IF(ABS(N(E29)-N(I29))&lt;0.01,"OK","Fix"))</f>
        <v/>
      </c>
      <c r="K29" s="19">
        <f>IF(A29="","",A29&amp;": "&amp;TEXT(B29,"#,##0")&amp;" x "&amp;TEXT(C29,"$#,##0.00")&amp;" = "&amp;TEXT(N(E29),"$#,##0")&amp;". Request "&amp;TEXT(N(F29),"$#,##0")&amp;IF(N(G29)+N(H29)&gt;0,"; match "&amp;TEXT(N(G29)+N(H29),"$#,##0"),"")&amp;".")</f>
        <v/>
      </c>
    </row>
    <row r="30">
      <c r="A30" s="13" t="inlineStr">
        <is>
          <t>Refrigerated van rental (months)</t>
        </is>
      </c>
      <c r="B30" s="23" t="n">
        <v>6</v>
      </c>
      <c r="C30" s="24" t="n">
        <v>400</v>
      </c>
      <c r="D30" s="25" t="n"/>
      <c r="E30" s="16">
        <f>IF(OR(B30="",C30=""),"",B30*C30)</f>
        <v/>
      </c>
      <c r="F30" s="17" t="n">
        <v>2400</v>
      </c>
      <c r="G30" s="17" t="n"/>
      <c r="H30" s="17" t="n"/>
      <c r="I30" s="16">
        <f>IF(COUNT(F30:H30)=0,"",SUM(F30:H30))</f>
        <v/>
      </c>
      <c r="J30" s="18">
        <f>IF(AND(E30="",I30=""),"",IF(ABS(N(E30)-N(I30))&lt;0.01,"OK","Fix"))</f>
        <v/>
      </c>
      <c r="K30" s="19">
        <f>IF(A30="","",A30&amp;": "&amp;TEXT(B30,"#,##0")&amp;" x "&amp;TEXT(C30,"$#,##0.00")&amp;" = "&amp;TEXT(N(E30),"$#,##0")&amp;". Request "&amp;TEXT(N(F30),"$#,##0")&amp;IF(N(G30)+N(H30)&gt;0,"; match "&amp;TEXT(N(G30)+N(H30),"$#,##0"),"")&amp;".")</f>
        <v/>
      </c>
    </row>
    <row r="31">
      <c r="A31" s="13" t="n"/>
      <c r="B31" s="23" t="n"/>
      <c r="C31" s="24" t="n"/>
      <c r="D31" s="25" t="n"/>
      <c r="E31" s="16">
        <f>IF(OR(B31="",C31=""),"",B31*C31)</f>
        <v/>
      </c>
      <c r="F31" s="17" t="n"/>
      <c r="G31" s="17" t="n"/>
      <c r="H31" s="17" t="n"/>
      <c r="I31" s="16">
        <f>IF(COUNT(F31:H31)=0,"",SUM(F31:H31))</f>
        <v/>
      </c>
      <c r="J31" s="18">
        <f>IF(AND(E31="",I31=""),"",IF(ABS(N(E31)-N(I31))&lt;0.01,"OK","Fix"))</f>
        <v/>
      </c>
      <c r="K31" s="19">
        <f>IF(A31="","",A31&amp;": "&amp;TEXT(B31,"#,##0")&amp;" x "&amp;TEXT(C31,"$#,##0.00")&amp;" = "&amp;TEXT(N(E31),"$#,##0")&amp;". Request "&amp;TEXT(N(F31),"$#,##0")&amp;IF(N(G31)+N(H31)&gt;0,"; match "&amp;TEXT(N(G31)+N(H31),"$#,##0"),"")&amp;".")</f>
        <v/>
      </c>
    </row>
    <row r="32">
      <c r="A32" s="20" t="inlineStr">
        <is>
          <t>Contractual subtotal</t>
        </is>
      </c>
      <c r="B32" s="21" t="n"/>
      <c r="C32" s="21" t="n"/>
      <c r="D32" s="21" t="n"/>
      <c r="E32" s="22">
        <f>SUM(E29:E31)</f>
        <v/>
      </c>
      <c r="F32" s="22">
        <f>SUM(F29:F31)</f>
        <v/>
      </c>
      <c r="G32" s="22">
        <f>SUM(G29:G31)</f>
        <v/>
      </c>
      <c r="H32" s="22">
        <f>SUM(H29:H31)</f>
        <v/>
      </c>
      <c r="I32" s="22">
        <f>SUM(I29:I31)</f>
        <v/>
      </c>
      <c r="J32" s="21" t="n"/>
      <c r="K32" s="21" t="n"/>
    </row>
    <row r="33">
      <c r="A33" s="10" t="inlineStr">
        <is>
          <t>OTHER</t>
        </is>
      </c>
      <c r="B33" s="11" t="n"/>
      <c r="C33" s="11" t="n"/>
      <c r="D33" s="11" t="n"/>
      <c r="E33" s="12" t="inlineStr">
        <is>
          <t>Anything that doesn't fit above: space, insurance, background checks.</t>
        </is>
      </c>
      <c r="F33" s="11" t="n"/>
      <c r="G33" s="11" t="n"/>
      <c r="H33" s="11" t="n"/>
      <c r="I33" s="11" t="n"/>
      <c r="J33" s="11" t="n"/>
      <c r="K33" s="11" t="n"/>
    </row>
    <row r="34">
      <c r="A34" s="13" t="inlineStr">
        <is>
          <t>Warehouse space (donated, monthly)</t>
        </is>
      </c>
      <c r="B34" s="23" t="n">
        <v>12</v>
      </c>
      <c r="C34" s="24" t="n">
        <v>500</v>
      </c>
      <c r="D34" s="25" t="n"/>
      <c r="E34" s="16">
        <f>IF(OR(B34="",C34=""),"",B34*C34)</f>
        <v/>
      </c>
      <c r="F34" s="17" t="n"/>
      <c r="G34" s="17" t="n"/>
      <c r="H34" s="17" t="n">
        <v>6000</v>
      </c>
      <c r="I34" s="16">
        <f>IF(COUNT(F34:H34)=0,"",SUM(F34:H34))</f>
        <v/>
      </c>
      <c r="J34" s="18">
        <f>IF(AND(E34="",I34=""),"",IF(ABS(N(E34)-N(I34))&lt;0.01,"OK","Fix"))</f>
        <v/>
      </c>
      <c r="K34" s="19">
        <f>IF(A34="","",A34&amp;": "&amp;TEXT(B34,"#,##0")&amp;" x "&amp;TEXT(C34,"$#,##0.00")&amp;" = "&amp;TEXT(N(E34),"$#,##0")&amp;". Request "&amp;TEXT(N(F34),"$#,##0")&amp;IF(N(G34)+N(H34)&gt;0,"; match "&amp;TEXT(N(G34)+N(H34),"$#,##0"),"")&amp;".")</f>
        <v/>
      </c>
    </row>
    <row r="35">
      <c r="A35" s="13" t="inlineStr">
        <is>
          <t>Volunteer background checks</t>
        </is>
      </c>
      <c r="B35" s="23" t="n">
        <v>40</v>
      </c>
      <c r="C35" s="24" t="n">
        <v>25</v>
      </c>
      <c r="D35" s="25" t="n"/>
      <c r="E35" s="16">
        <f>IF(OR(B35="",C35=""),"",B35*C35)</f>
        <v/>
      </c>
      <c r="F35" s="17" t="n">
        <v>1000</v>
      </c>
      <c r="G35" s="17" t="n"/>
      <c r="H35" s="17" t="n"/>
      <c r="I35" s="16">
        <f>IF(COUNT(F35:H35)=0,"",SUM(F35:H35))</f>
        <v/>
      </c>
      <c r="J35" s="18">
        <f>IF(AND(E35="",I35=""),"",IF(ABS(N(E35)-N(I35))&lt;0.01,"OK","Fix"))</f>
        <v/>
      </c>
      <c r="K35" s="19">
        <f>IF(A35="","",A35&amp;": "&amp;TEXT(B35,"#,##0")&amp;" x "&amp;TEXT(C35,"$#,##0.00")&amp;" = "&amp;TEXT(N(E35),"$#,##0")&amp;". Request "&amp;TEXT(N(F35),"$#,##0")&amp;IF(N(G35)+N(H35)&gt;0,"; match "&amp;TEXT(N(G35)+N(H35),"$#,##0"),"")&amp;".")</f>
        <v/>
      </c>
    </row>
    <row r="36">
      <c r="A36" s="13" t="inlineStr">
        <is>
          <t>Insurance (program share)</t>
        </is>
      </c>
      <c r="B36" s="23" t="n">
        <v>1</v>
      </c>
      <c r="C36" s="24" t="n">
        <v>900</v>
      </c>
      <c r="D36" s="25" t="n"/>
      <c r="E36" s="16">
        <f>IF(OR(B36="",C36=""),"",B36*C36)</f>
        <v/>
      </c>
      <c r="F36" s="17" t="n"/>
      <c r="G36" s="17" t="n">
        <v>900</v>
      </c>
      <c r="H36" s="17" t="n"/>
      <c r="I36" s="16">
        <f>IF(COUNT(F36:H36)=0,"",SUM(F36:H36))</f>
        <v/>
      </c>
      <c r="J36" s="18">
        <f>IF(AND(E36="",I36=""),"",IF(ABS(N(E36)-N(I36))&lt;0.01,"OK","Fix"))</f>
        <v/>
      </c>
      <c r="K36" s="19">
        <f>IF(A36="","",A36&amp;": "&amp;TEXT(B36,"#,##0")&amp;" x "&amp;TEXT(C36,"$#,##0.00")&amp;" = "&amp;TEXT(N(E36),"$#,##0")&amp;". Request "&amp;TEXT(N(F36),"$#,##0")&amp;IF(N(G36)+N(H36)&gt;0,"; match "&amp;TEXT(N(G36)+N(H36),"$#,##0"),"")&amp;".")</f>
        <v/>
      </c>
    </row>
    <row r="37">
      <c r="A37" s="13" t="n"/>
      <c r="B37" s="23" t="n"/>
      <c r="C37" s="24" t="n"/>
      <c r="D37" s="25" t="n"/>
      <c r="E37" s="16">
        <f>IF(OR(B37="",C37=""),"",B37*C37)</f>
        <v/>
      </c>
      <c r="F37" s="17" t="n"/>
      <c r="G37" s="17" t="n"/>
      <c r="H37" s="17" t="n"/>
      <c r="I37" s="16">
        <f>IF(COUNT(F37:H37)=0,"",SUM(F37:H37))</f>
        <v/>
      </c>
      <c r="J37" s="18">
        <f>IF(AND(E37="",I37=""),"",IF(ABS(N(E37)-N(I37))&lt;0.01,"OK","Fix"))</f>
        <v/>
      </c>
      <c r="K37" s="19">
        <f>IF(A37="","",A37&amp;": "&amp;TEXT(B37,"#,##0")&amp;" x "&amp;TEXT(C37,"$#,##0.00")&amp;" = "&amp;TEXT(N(E37),"$#,##0")&amp;". Request "&amp;TEXT(N(F37),"$#,##0")&amp;IF(N(G37)+N(H37)&gt;0,"; match "&amp;TEXT(N(G37)+N(H37),"$#,##0"),"")&amp;".")</f>
        <v/>
      </c>
    </row>
    <row r="38">
      <c r="A38" s="20" t="inlineStr">
        <is>
          <t>Other subtotal</t>
        </is>
      </c>
      <c r="B38" s="21" t="n"/>
      <c r="C38" s="21" t="n"/>
      <c r="D38" s="21" t="n"/>
      <c r="E38" s="22">
        <f>SUM(E34:E37)</f>
        <v/>
      </c>
      <c r="F38" s="22">
        <f>SUM(F34:F37)</f>
        <v/>
      </c>
      <c r="G38" s="22">
        <f>SUM(G34:G37)</f>
        <v/>
      </c>
      <c r="H38" s="22">
        <f>SUM(H34:H37)</f>
        <v/>
      </c>
      <c r="I38" s="22">
        <f>SUM(I34:I37)</f>
        <v/>
      </c>
      <c r="J38" s="21" t="n"/>
      <c r="K38" s="21" t="n"/>
    </row>
    <row r="39">
      <c r="A39" s="26" t="inlineStr">
        <is>
          <t>TOTAL DIRECT COSTS</t>
        </is>
      </c>
      <c r="B39" s="26" t="n"/>
      <c r="C39" s="26" t="n"/>
      <c r="D39" s="26" t="n"/>
      <c r="E39" s="27">
        <f>E11+E17+E22+E27+E32+E38</f>
        <v/>
      </c>
      <c r="F39" s="27">
        <f>F11+F17+F22+F27+F32+F38</f>
        <v/>
      </c>
      <c r="G39" s="27">
        <f>G11+G17+G22+G27+G32+G38</f>
        <v/>
      </c>
      <c r="H39" s="27">
        <f>H11+H17+H22+H27+H32+H38</f>
        <v/>
      </c>
      <c r="I39" s="27">
        <f>I11+I17+I22+I27+I32+I38</f>
        <v/>
      </c>
      <c r="J39" s="26" t="n"/>
      <c r="K39" s="28">
        <f>"Direct costs: "&amp;TEXT(I39,"$#,##0")&amp;" total, of which "&amp;TEXT(F39,"$#,##0")&amp;" is requested from this funder."</f>
        <v/>
      </c>
    </row>
    <row r="40">
      <c r="A40" s="29" t="inlineStr">
        <is>
          <t>Indirect costs (set rate)</t>
        </is>
      </c>
      <c r="B40" s="30" t="n">
        <v>0.1</v>
      </c>
      <c r="C40" s="31" t="inlineStr">
        <is>
          <t>&lt;- rate %</t>
        </is>
      </c>
      <c r="D40" s="32" t="n"/>
      <c r="E40" s="33">
        <f>B40*(F39+G39)</f>
        <v/>
      </c>
      <c r="F40" s="33">
        <f>B40*F39</f>
        <v/>
      </c>
      <c r="G40" s="33">
        <f>B40*G39</f>
        <v/>
      </c>
      <c r="H40" s="33" t="n">
        <v>0</v>
      </c>
      <c r="I40" s="33">
        <f>SUM(F40:H40)</f>
        <v/>
      </c>
      <c r="J40" s="34">
        <f>IF(ABS(E40-I40)&lt;0.01,"OK","Fix")</f>
        <v/>
      </c>
      <c r="K40" s="19">
        <f>"Indirect costs at "&amp;TEXT(B40,"0.0%")&amp;" of cash direct costs = "&amp;TEXT(I40,"$#,##0")&amp;" ("&amp;TEXT(F40,"$#,##0")&amp;" requested). In-kind is excluded."</f>
        <v/>
      </c>
    </row>
    <row r="41" ht="22" customHeight="1">
      <c r="A41" s="35" t="inlineStr">
        <is>
          <t>GRAND TOTAL PROJECT BUDGET</t>
        </is>
      </c>
      <c r="B41" s="35" t="n"/>
      <c r="C41" s="35" t="n"/>
      <c r="D41" s="35" t="n"/>
      <c r="E41" s="36">
        <f>E39+E40</f>
        <v/>
      </c>
      <c r="F41" s="36">
        <f>F39+F40</f>
        <v/>
      </c>
      <c r="G41" s="36">
        <f>G39+G40</f>
        <v/>
      </c>
      <c r="H41" s="36">
        <f>H39+H40</f>
        <v/>
      </c>
      <c r="I41" s="36">
        <f>I39+I40</f>
        <v/>
      </c>
      <c r="J41" s="37">
        <f>IF(ABS(E41-I41)&lt;0.01,"OK","Fix")</f>
        <v/>
      </c>
      <c r="K41" s="35" t="n"/>
    </row>
    <row r="43">
      <c r="A43" s="38" t="inlineStr">
        <is>
          <t>MATCH SUMMARY</t>
        </is>
      </c>
      <c r="G43" s="38" t="inlineStr">
        <is>
          <t>HOW TO USE</t>
        </is>
      </c>
    </row>
    <row r="44">
      <c r="A44" s="29" t="inlineStr">
        <is>
          <t>Total match (cash + in-kind)</t>
        </is>
      </c>
      <c r="B44" s="32" t="n"/>
      <c r="C44" s="32" t="n"/>
      <c r="D44" s="32" t="n"/>
      <c r="E44" s="33">
        <f>G41+H41</f>
        <v/>
      </c>
      <c r="G44" s="39" t="inlineStr">
        <is>
          <t>1. Type in the gold-tinted cells only. Clear the sample numbers first (select them and press Delete).</t>
        </is>
      </c>
    </row>
    <row r="45">
      <c r="A45" s="40" t="inlineStr">
        <is>
          <t xml:space="preserve">  Cash match</t>
        </is>
      </c>
      <c r="B45" s="32" t="n"/>
      <c r="C45" s="32" t="n"/>
      <c r="D45" s="32" t="n"/>
      <c r="E45" s="33">
        <f>G41</f>
        <v/>
      </c>
      <c r="G45" s="39" t="inlineStr">
        <is>
          <t>2. For each line, split the Calculated Cost across Grant Request, Cash Match and In-Kind.</t>
        </is>
      </c>
    </row>
    <row r="46">
      <c r="A46" s="40" t="inlineStr">
        <is>
          <t xml:space="preserve">  In-kind match</t>
        </is>
      </c>
      <c r="B46" s="32" t="n"/>
      <c r="C46" s="32" t="n"/>
      <c r="D46" s="32" t="n"/>
      <c r="E46" s="33">
        <f>H41</f>
        <v/>
      </c>
      <c r="G46" s="39" t="inlineStr">
        <is>
          <t>3. 'Check' shows Fix when that split doesn't add up to the Calculated Cost.</t>
        </is>
      </c>
    </row>
    <row r="47">
      <c r="A47" s="29" t="inlineStr">
        <is>
          <t>Match % of total project budget</t>
        </is>
      </c>
      <c r="B47" s="32" t="n"/>
      <c r="C47" s="32" t="n"/>
      <c r="D47" s="32" t="n"/>
      <c r="E47" s="30">
        <f>IF(I41=0,0,(G41+H41)/I41)</f>
        <v/>
      </c>
      <c r="G47" s="39" t="inlineStr">
        <is>
          <t>4. Set your indirect rate in the gold cell. Use the rate the funder allows (often 10%, or your federally negotiated rate).</t>
        </is>
      </c>
    </row>
    <row r="48">
      <c r="A48" s="40" t="inlineStr">
        <is>
          <t>Match as % of grant request</t>
        </is>
      </c>
      <c r="B48" s="32" t="n"/>
      <c r="C48" s="32" t="n"/>
      <c r="D48" s="32" t="n"/>
      <c r="E48" s="41">
        <f>IF(F41=0,0,(G41+H41)/F41)</f>
        <v/>
      </c>
      <c r="G48" s="39" t="inlineStr">
        <is>
          <t>5. Copy the narrative helper text into your budget justification, then add the 'why' for each item.</t>
        </is>
      </c>
    </row>
    <row r="49">
      <c r="A49" s="40" t="inlineStr">
        <is>
          <t>Grant request % of total project budget</t>
        </is>
      </c>
      <c r="B49" s="32" t="n"/>
      <c r="C49" s="32" t="n"/>
      <c r="D49" s="32" t="n"/>
      <c r="E49" s="41">
        <f>IF(I41=0,0,F41/I41)</f>
        <v/>
      </c>
      <c r="G49" s="39" t="inlineStr">
        <is>
          <t>6. Open in Google Sheets (File &gt; Import, or upload to Drive) or in Excel. Print on letter, landscape.</t>
        </is>
      </c>
    </row>
    <row r="51">
      <c r="A51" s="42" t="inlineStr">
        <is>
          <t>Free from FundFinch: fundfinch.com</t>
        </is>
      </c>
    </row>
  </sheetData>
  <mergeCells count="33">
    <mergeCell ref="A23:D23"/>
    <mergeCell ref="G43:K43"/>
    <mergeCell ref="A51:K51"/>
    <mergeCell ref="A43:D43"/>
    <mergeCell ref="E7:K7"/>
    <mergeCell ref="A28:D28"/>
    <mergeCell ref="A1:K1"/>
    <mergeCell ref="A44:D44"/>
    <mergeCell ref="G48:K48"/>
    <mergeCell ref="B4:E4"/>
    <mergeCell ref="E18:K18"/>
    <mergeCell ref="A48:D48"/>
    <mergeCell ref="E12:K12"/>
    <mergeCell ref="B3:E3"/>
    <mergeCell ref="A49:D49"/>
    <mergeCell ref="E33:K33"/>
    <mergeCell ref="G49:K49"/>
    <mergeCell ref="G3:K3"/>
    <mergeCell ref="E23:K23"/>
    <mergeCell ref="A45:D45"/>
    <mergeCell ref="A2:K2"/>
    <mergeCell ref="A7:D7"/>
    <mergeCell ref="G45:K45"/>
    <mergeCell ref="A46:D46"/>
    <mergeCell ref="G4:K4"/>
    <mergeCell ref="E28:K28"/>
    <mergeCell ref="A18:D18"/>
    <mergeCell ref="A12:D12"/>
    <mergeCell ref="G47:K47"/>
    <mergeCell ref="G46:K46"/>
    <mergeCell ref="G44:K44"/>
    <mergeCell ref="A33:D33"/>
    <mergeCell ref="A47:D47"/>
  </mergeCells>
  <conditionalFormatting sqref="J7:J40">
    <cfRule type="expression" priority="1" dxfId="0">
      <formula>J7="Fix"</formula>
    </cfRule>
    <cfRule type="expression" priority="2" dxfId="1">
      <formula>J7="OK"</formula>
    </cfRule>
  </conditionalFormatting>
  <printOptions horizontalCentered="1"/>
  <pageMargins left="0.35" right="0.35" top="0.45" bottom="0.6" header="0.5" footer="0.5"/>
  <pageSetup orientation="landscape" paperSize="1" fitToHeight="1" fitToWidth="1"/>
  <headerFooter>
    <oddHeader/>
    <oddFooter>&amp;C&amp;8 &amp;K2E6B52Free from FundFinch: fundfinch.com&amp;R&amp;8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2026-10-20T03:29:45Z</dcterms:created>
  <dcterms:modified xmlns:dcterms="http://purl.org/dc/terms/" xmlns:xsi="http://www.w3.org/2001/XMLSchema-instance" xsi:type="dcterms:W3CDTF">2026-10-20T03:29:45Z</dcterms:modified>
</cp:coreProperties>
</file>